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072" windowHeight="10236" activeTab="2"/>
  </bookViews>
  <sheets>
    <sheet name="Deflection Only" sheetId="1" r:id="rId1"/>
    <sheet name="Deflection and Reflex" sheetId="2" r:id="rId2"/>
    <sheet name="Deflection and Reflex comp" sheetId="3" r:id="rId3"/>
  </sheets>
  <definedNames>
    <definedName name="_xlnm._FilterDatabase" localSheetId="1" hidden="1">'Deflection and Reflex'!$A$1:$K$12</definedName>
    <definedName name="_xlnm._FilterDatabase" localSheetId="2" hidden="1">'Deflection and Reflex comp'!$A$1:$N$12</definedName>
  </definedNames>
  <calcPr fullCalcOnLoad="1"/>
</workbook>
</file>

<file path=xl/sharedStrings.xml><?xml version="1.0" encoding="utf-8"?>
<sst xmlns="http://schemas.openxmlformats.org/spreadsheetml/2006/main" count="98" uniqueCount="38">
  <si>
    <t>Rod</t>
  </si>
  <si>
    <t>SU1</t>
  </si>
  <si>
    <t>Sky Shark P90</t>
  </si>
  <si>
    <t>Sky Shark P200</t>
  </si>
  <si>
    <t>Sky Shark P2X</t>
  </si>
  <si>
    <t>Sky Shark P3X</t>
  </si>
  <si>
    <t>W g/in</t>
  </si>
  <si>
    <t>Rev 1.5 Nom. Frame wt g</t>
  </si>
  <si>
    <t>Rev B2 Nom. Frame wt g</t>
  </si>
  <si>
    <t>frame combinations.</t>
  </si>
  <si>
    <t>Sky Shark P1X</t>
  </si>
  <si>
    <t>Sky Shark P1X m2</t>
  </si>
  <si>
    <t>Sky Shark P3X m2</t>
  </si>
  <si>
    <t>Sky Shark P2X m2</t>
  </si>
  <si>
    <t>6 rods used in wt meas.</t>
  </si>
  <si>
    <t>m'x' means add'l measurements</t>
  </si>
  <si>
    <t xml:space="preserve">SU1/W </t>
  </si>
  <si>
    <t>Rev 3 Wrap silver</t>
  </si>
  <si>
    <t>Rev 2 Wrap silver</t>
  </si>
  <si>
    <t>Sky Shark P1X m3</t>
  </si>
  <si>
    <t>Sky Shark P400</t>
  </si>
  <si>
    <t>12 rods used in wt meas</t>
  </si>
  <si>
    <t xml:space="preserve"> Rev Race Rod silver B-2</t>
  </si>
  <si>
    <t>Rev 3 Wrap w/ Green Stripes</t>
  </si>
  <si>
    <t>Race Rods 31" silver</t>
  </si>
  <si>
    <t>4 rods used in wt meas.</t>
  </si>
  <si>
    <t>Freq from 5" Perturbation (Hz)</t>
  </si>
  <si>
    <t>1st Ampllitude 5" Perturbation (in)</t>
  </si>
  <si>
    <t>Settling Time from a 5" Perturbation (seconds)</t>
  </si>
  <si>
    <t>manufacturer</t>
  </si>
  <si>
    <t>Sky Shark</t>
  </si>
  <si>
    <t>Revolution</t>
  </si>
  <si>
    <t>Rev Race Rod silver B-2</t>
  </si>
  <si>
    <t>Rev Race Rods 31" silver</t>
  </si>
  <si>
    <t>comparison tube Rev 3 Wrap silver</t>
  </si>
  <si>
    <t>diff from rev 3-wrap (%)</t>
  </si>
  <si>
    <t>diff from  rev 3-wrap (%)</t>
  </si>
  <si>
    <t>diff from rev 3-wrap  (%)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</si>
</sst>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4" fontId="0" fillId="2" borderId="0" xfId="0" applyNumberFormat="1" applyFill="1" applyAlignment="1">
      <alignment/>
    </xf>
    <xf numFmtId="164" fontId="2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5" fontId="2" fillId="0" borderId="0" xfId="0" applyNumberFormat="1" applyFont="1" applyAlignment="1">
      <alignment horizontal="center" wrapText="1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E14" sqref="E14"/>
    </sheetView>
  </sheetViews>
  <sheetFormatPr defaultColWidth="9.140625" defaultRowHeight="12.75"/>
  <cols>
    <col min="1" max="1" width="25.140625" style="0" customWidth="1"/>
    <col min="5" max="5" width="11.140625" style="0" customWidth="1"/>
    <col min="6" max="6" width="11.7109375" style="0" customWidth="1"/>
  </cols>
  <sheetData>
    <row r="1" spans="1:12" s="2" customFormat="1" ht="49.5" customHeight="1">
      <c r="A1" s="2" t="s">
        <v>0</v>
      </c>
      <c r="B1" s="2" t="s">
        <v>1</v>
      </c>
      <c r="C1" s="2" t="s">
        <v>6</v>
      </c>
      <c r="D1" s="2" t="s">
        <v>16</v>
      </c>
      <c r="E1" s="2" t="s">
        <v>7</v>
      </c>
      <c r="F1" s="2" t="s">
        <v>8</v>
      </c>
      <c r="H1" s="2" t="s">
        <v>9</v>
      </c>
      <c r="L1" s="2" t="s">
        <v>15</v>
      </c>
    </row>
    <row r="2" spans="1:9" ht="12.75">
      <c r="A2" t="s">
        <v>2</v>
      </c>
      <c r="B2" s="3">
        <v>4.5</v>
      </c>
      <c r="C2" s="1">
        <v>0.3226</v>
      </c>
      <c r="D2" s="1">
        <f aca="true" t="shared" si="0" ref="D2:D16">B2/C2</f>
        <v>13.949163050216987</v>
      </c>
      <c r="E2" s="1">
        <f>$C2*5*31</f>
        <v>50.003</v>
      </c>
      <c r="F2" s="1">
        <f aca="true" t="shared" si="1" ref="F2:F16">C2*5*24.5</f>
        <v>39.5185</v>
      </c>
      <c r="G2" s="1"/>
      <c r="H2" s="1"/>
      <c r="I2" s="1"/>
    </row>
    <row r="3" spans="1:9" ht="12.75">
      <c r="A3" t="s">
        <v>11</v>
      </c>
      <c r="B3" s="3">
        <v>3.75</v>
      </c>
      <c r="C3" s="1">
        <v>0.4021</v>
      </c>
      <c r="D3" s="1">
        <f t="shared" si="0"/>
        <v>9.326038298930614</v>
      </c>
      <c r="E3" s="1">
        <f aca="true" t="shared" si="2" ref="E3:E16">$C3*5*31</f>
        <v>62.3255</v>
      </c>
      <c r="F3" s="1">
        <f t="shared" si="1"/>
        <v>49.25725</v>
      </c>
      <c r="I3" t="s">
        <v>14</v>
      </c>
    </row>
    <row r="4" spans="1:9" ht="12.75">
      <c r="A4" t="s">
        <v>10</v>
      </c>
      <c r="B4" s="3">
        <v>3.75</v>
      </c>
      <c r="C4" s="1">
        <v>0.4154</v>
      </c>
      <c r="D4" s="1">
        <f t="shared" si="0"/>
        <v>9.027443428021185</v>
      </c>
      <c r="E4" s="1">
        <f t="shared" si="2"/>
        <v>64.387</v>
      </c>
      <c r="F4" s="1">
        <f t="shared" si="1"/>
        <v>50.8865</v>
      </c>
      <c r="G4" s="1"/>
      <c r="H4" s="1"/>
      <c r="I4" s="1"/>
    </row>
    <row r="5" spans="1:9" ht="12.75">
      <c r="A5" t="s">
        <v>24</v>
      </c>
      <c r="B5" s="3">
        <v>3.75</v>
      </c>
      <c r="C5" s="1">
        <v>0.4194</v>
      </c>
      <c r="D5" s="1">
        <f t="shared" si="0"/>
        <v>8.94134477825465</v>
      </c>
      <c r="E5" s="1">
        <f t="shared" si="2"/>
        <v>65.007</v>
      </c>
      <c r="F5" s="1">
        <f t="shared" si="1"/>
        <v>51.3765</v>
      </c>
      <c r="I5" t="s">
        <v>25</v>
      </c>
    </row>
    <row r="6" spans="1:9" ht="12.75">
      <c r="A6" t="s">
        <v>22</v>
      </c>
      <c r="B6" s="3">
        <v>3.75</v>
      </c>
      <c r="C6" s="1">
        <v>0.4286</v>
      </c>
      <c r="D6" s="1">
        <f t="shared" si="0"/>
        <v>8.749416705552964</v>
      </c>
      <c r="E6" s="1">
        <f t="shared" si="2"/>
        <v>66.43299999999999</v>
      </c>
      <c r="F6" s="1">
        <f t="shared" si="1"/>
        <v>52.503499999999995</v>
      </c>
      <c r="G6" s="1"/>
      <c r="H6" s="1"/>
      <c r="I6" s="1"/>
    </row>
    <row r="7" spans="1:9" ht="12.75">
      <c r="A7" t="s">
        <v>19</v>
      </c>
      <c r="B7" s="3">
        <v>3.625</v>
      </c>
      <c r="C7" s="1">
        <v>0.4021</v>
      </c>
      <c r="D7" s="1">
        <f t="shared" si="0"/>
        <v>9.015170355632927</v>
      </c>
      <c r="E7" s="1">
        <f t="shared" si="2"/>
        <v>62.3255</v>
      </c>
      <c r="F7" s="1">
        <f t="shared" si="1"/>
        <v>49.25725</v>
      </c>
      <c r="I7" t="s">
        <v>21</v>
      </c>
    </row>
    <row r="8" spans="1:9" ht="12.75">
      <c r="A8" t="s">
        <v>18</v>
      </c>
      <c r="B8" s="3">
        <v>3.4375</v>
      </c>
      <c r="C8" s="1">
        <v>0.4597</v>
      </c>
      <c r="D8" s="1">
        <f t="shared" si="0"/>
        <v>7.477702849684577</v>
      </c>
      <c r="E8" s="1">
        <f t="shared" si="2"/>
        <v>71.25349999999999</v>
      </c>
      <c r="F8" s="1">
        <f t="shared" si="1"/>
        <v>56.31325</v>
      </c>
      <c r="G8" s="1"/>
      <c r="H8" s="1"/>
      <c r="I8" s="1"/>
    </row>
    <row r="9" spans="1:9" ht="12.75">
      <c r="A9" t="s">
        <v>4</v>
      </c>
      <c r="B9" s="3">
        <v>3.125</v>
      </c>
      <c r="C9" s="1">
        <v>0.4516</v>
      </c>
      <c r="D9" s="1">
        <f t="shared" si="0"/>
        <v>6.919840566873339</v>
      </c>
      <c r="E9" s="1">
        <f t="shared" si="2"/>
        <v>69.998</v>
      </c>
      <c r="F9" s="1">
        <f t="shared" si="1"/>
        <v>55.321</v>
      </c>
      <c r="G9" s="1"/>
      <c r="H9" s="1"/>
      <c r="I9" s="1"/>
    </row>
    <row r="10" spans="1:9" ht="12.75">
      <c r="A10" t="s">
        <v>13</v>
      </c>
      <c r="B10" s="3">
        <v>3.125</v>
      </c>
      <c r="C10" s="1">
        <v>0.474</v>
      </c>
      <c r="D10" s="1">
        <f t="shared" si="0"/>
        <v>6.5928270042194095</v>
      </c>
      <c r="E10" s="1">
        <f t="shared" si="2"/>
        <v>73.47</v>
      </c>
      <c r="F10" s="1">
        <f t="shared" si="1"/>
        <v>58.065000000000005</v>
      </c>
      <c r="I10" t="s">
        <v>14</v>
      </c>
    </row>
    <row r="11" spans="1:9" ht="12.75">
      <c r="A11" t="s">
        <v>3</v>
      </c>
      <c r="B11" s="3">
        <v>3</v>
      </c>
      <c r="C11" s="1">
        <v>0.4677</v>
      </c>
      <c r="D11" s="1">
        <f t="shared" si="0"/>
        <v>6.414368184733804</v>
      </c>
      <c r="E11" s="1">
        <f t="shared" si="2"/>
        <v>72.4935</v>
      </c>
      <c r="F11" s="1">
        <f t="shared" si="1"/>
        <v>57.29324999999999</v>
      </c>
      <c r="G11" s="1"/>
      <c r="H11" s="1"/>
      <c r="I11" s="1"/>
    </row>
    <row r="12" spans="1:9" ht="12.75">
      <c r="A12" t="s">
        <v>5</v>
      </c>
      <c r="B12" s="3">
        <v>2.875</v>
      </c>
      <c r="C12" s="1">
        <v>0.5323</v>
      </c>
      <c r="D12" s="1">
        <f t="shared" si="0"/>
        <v>5.401089611121548</v>
      </c>
      <c r="E12" s="1">
        <f t="shared" si="2"/>
        <v>82.5065</v>
      </c>
      <c r="F12" s="1">
        <f t="shared" si="1"/>
        <v>65.20675</v>
      </c>
      <c r="G12" s="1"/>
      <c r="H12" s="1"/>
      <c r="I12" s="1"/>
    </row>
    <row r="13" spans="1:9" ht="12.75">
      <c r="A13" t="s">
        <v>12</v>
      </c>
      <c r="B13" s="3">
        <v>2.75</v>
      </c>
      <c r="C13" s="1">
        <v>0.5265</v>
      </c>
      <c r="D13" s="1">
        <f t="shared" si="0"/>
        <v>5.223171889838556</v>
      </c>
      <c r="E13" s="1">
        <f t="shared" si="2"/>
        <v>81.6075</v>
      </c>
      <c r="F13" s="1">
        <f t="shared" si="1"/>
        <v>64.49624999999999</v>
      </c>
      <c r="I13" t="s">
        <v>14</v>
      </c>
    </row>
    <row r="14" spans="1:6" ht="12.75">
      <c r="A14" t="s">
        <v>17</v>
      </c>
      <c r="B14" s="3">
        <v>2.5</v>
      </c>
      <c r="C14" s="1">
        <v>0.5</v>
      </c>
      <c r="D14" s="1">
        <f t="shared" si="0"/>
        <v>5</v>
      </c>
      <c r="E14" s="1">
        <f t="shared" si="2"/>
        <v>77.5</v>
      </c>
      <c r="F14" s="1">
        <f t="shared" si="1"/>
        <v>61.25</v>
      </c>
    </row>
    <row r="15" spans="1:9" ht="12.75">
      <c r="A15" t="s">
        <v>20</v>
      </c>
      <c r="B15" s="3">
        <v>2.5</v>
      </c>
      <c r="C15" s="1">
        <v>0.7282</v>
      </c>
      <c r="D15" s="1">
        <f t="shared" si="0"/>
        <v>3.433122768470201</v>
      </c>
      <c r="E15" s="1">
        <f t="shared" si="2"/>
        <v>112.871</v>
      </c>
      <c r="F15" s="1">
        <f t="shared" si="1"/>
        <v>89.2045</v>
      </c>
      <c r="I15" t="s">
        <v>14</v>
      </c>
    </row>
    <row r="16" spans="1:9" ht="12.75">
      <c r="A16" t="s">
        <v>23</v>
      </c>
      <c r="B16" s="3">
        <v>2.3125</v>
      </c>
      <c r="C16" s="1">
        <v>0.4194</v>
      </c>
      <c r="D16" s="1">
        <f t="shared" si="0"/>
        <v>5.5138292799237005</v>
      </c>
      <c r="E16" s="1">
        <f t="shared" si="2"/>
        <v>65.007</v>
      </c>
      <c r="F16" s="1">
        <f t="shared" si="1"/>
        <v>51.3765</v>
      </c>
      <c r="I16" t="s">
        <v>25</v>
      </c>
    </row>
  </sheetData>
  <printOptions gridLines="1"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N14" sqref="N14"/>
    </sheetView>
  </sheetViews>
  <sheetFormatPr defaultColWidth="9.140625" defaultRowHeight="12.75"/>
  <cols>
    <col min="1" max="1" width="25.140625" style="0" customWidth="1"/>
    <col min="2" max="2" width="16.7109375" style="0" customWidth="1"/>
    <col min="4" max="4" width="11.140625" style="0" customWidth="1"/>
    <col min="5" max="5" width="12.00390625" style="0" customWidth="1"/>
    <col min="6" max="6" width="11.7109375" style="0" customWidth="1"/>
    <col min="7" max="7" width="14.140625" style="0" customWidth="1"/>
    <col min="8" max="8" width="12.57421875" style="1" customWidth="1"/>
    <col min="9" max="9" width="2.7109375" style="1" customWidth="1"/>
    <col min="10" max="10" width="12.57421875" style="8" customWidth="1"/>
    <col min="11" max="11" width="11.7109375" style="8" customWidth="1"/>
  </cols>
  <sheetData>
    <row r="1" spans="1:11" s="2" customFormat="1" ht="65.25" customHeight="1">
      <c r="A1" s="2" t="s">
        <v>0</v>
      </c>
      <c r="B1" s="2" t="s">
        <v>29</v>
      </c>
      <c r="C1" s="2" t="s">
        <v>1</v>
      </c>
      <c r="D1" s="2" t="s">
        <v>6</v>
      </c>
      <c r="E1" s="2" t="s">
        <v>16</v>
      </c>
      <c r="F1" s="2" t="s">
        <v>27</v>
      </c>
      <c r="G1" s="2" t="s">
        <v>28</v>
      </c>
      <c r="H1" s="4" t="s">
        <v>26</v>
      </c>
      <c r="I1" s="4"/>
      <c r="J1" s="7" t="s">
        <v>7</v>
      </c>
      <c r="K1" s="7" t="s">
        <v>8</v>
      </c>
    </row>
    <row r="2" spans="1:11" ht="12.75">
      <c r="A2" t="s">
        <v>2</v>
      </c>
      <c r="B2" t="s">
        <v>30</v>
      </c>
      <c r="C2" s="6">
        <v>4.5</v>
      </c>
      <c r="D2" s="1">
        <v>0.3226</v>
      </c>
      <c r="E2" s="1">
        <f aca="true" t="shared" si="0" ref="E2:E12">C2/D2</f>
        <v>13.949163050216987</v>
      </c>
      <c r="F2" s="3">
        <v>4.875</v>
      </c>
      <c r="G2" s="3">
        <v>1.7273</v>
      </c>
      <c r="H2" s="3">
        <v>15.873</v>
      </c>
      <c r="J2" s="8">
        <f aca="true" t="shared" si="1" ref="J2:J12">$D2*5*31</f>
        <v>50.003</v>
      </c>
      <c r="K2" s="8">
        <f aca="true" t="shared" si="2" ref="K2:K12">D2*5*24.5</f>
        <v>39.5185</v>
      </c>
    </row>
    <row r="3" spans="1:11" ht="12.75">
      <c r="A3" t="s">
        <v>10</v>
      </c>
      <c r="B3" t="s">
        <v>30</v>
      </c>
      <c r="C3" s="6">
        <v>3.75</v>
      </c>
      <c r="D3" s="1">
        <v>0.4154</v>
      </c>
      <c r="E3" s="1">
        <f t="shared" si="0"/>
        <v>9.027443428021185</v>
      </c>
      <c r="F3" s="3">
        <v>4.4375</v>
      </c>
      <c r="G3" s="3">
        <v>1.567</v>
      </c>
      <c r="H3" s="3">
        <v>15.1515</v>
      </c>
      <c r="J3" s="8">
        <f t="shared" si="1"/>
        <v>64.387</v>
      </c>
      <c r="K3" s="8">
        <f t="shared" si="2"/>
        <v>50.8865</v>
      </c>
    </row>
    <row r="4" spans="1:11" ht="12.75">
      <c r="A4" t="s">
        <v>17</v>
      </c>
      <c r="B4" t="s">
        <v>31</v>
      </c>
      <c r="C4" s="6">
        <v>2.5</v>
      </c>
      <c r="D4" s="1">
        <v>0.5</v>
      </c>
      <c r="E4" s="1">
        <f t="shared" si="0"/>
        <v>5</v>
      </c>
      <c r="F4" s="3">
        <v>4.2813</v>
      </c>
      <c r="G4" s="3">
        <v>1.4587</v>
      </c>
      <c r="H4" s="3">
        <v>16.129</v>
      </c>
      <c r="J4" s="8">
        <f t="shared" si="1"/>
        <v>77.5</v>
      </c>
      <c r="K4" s="8">
        <f t="shared" si="2"/>
        <v>61.25</v>
      </c>
    </row>
    <row r="5" spans="1:11" ht="12.75">
      <c r="A5" t="s">
        <v>4</v>
      </c>
      <c r="B5" t="s">
        <v>30</v>
      </c>
      <c r="C5" s="6">
        <v>3.125</v>
      </c>
      <c r="D5" s="1">
        <v>0.4516</v>
      </c>
      <c r="E5" s="1">
        <f t="shared" si="0"/>
        <v>6.919840566873339</v>
      </c>
      <c r="F5" s="3">
        <v>4.25</v>
      </c>
      <c r="G5" s="3">
        <v>1.255</v>
      </c>
      <c r="H5" s="3">
        <v>16.6667</v>
      </c>
      <c r="J5" s="8">
        <f t="shared" si="1"/>
        <v>69.998</v>
      </c>
      <c r="K5" s="8">
        <f t="shared" si="2"/>
        <v>55.321</v>
      </c>
    </row>
    <row r="6" spans="1:11" ht="12.75">
      <c r="A6" t="s">
        <v>5</v>
      </c>
      <c r="B6" t="s">
        <v>30</v>
      </c>
      <c r="C6" s="6">
        <v>2.875</v>
      </c>
      <c r="D6" s="1">
        <v>0.5323</v>
      </c>
      <c r="E6" s="1">
        <f t="shared" si="0"/>
        <v>5.401089611121548</v>
      </c>
      <c r="F6" s="3">
        <v>4.2188</v>
      </c>
      <c r="G6" s="3">
        <v>1.236</v>
      </c>
      <c r="H6" s="3">
        <v>15.15</v>
      </c>
      <c r="J6" s="8">
        <f t="shared" si="1"/>
        <v>82.5065</v>
      </c>
      <c r="K6" s="8">
        <f t="shared" si="2"/>
        <v>65.20675</v>
      </c>
    </row>
    <row r="7" spans="1:11" ht="12.75">
      <c r="A7" t="s">
        <v>20</v>
      </c>
      <c r="B7" t="s">
        <v>30</v>
      </c>
      <c r="C7" s="6">
        <v>2.5</v>
      </c>
      <c r="D7" s="1">
        <v>0.7282</v>
      </c>
      <c r="E7" s="1">
        <f t="shared" si="0"/>
        <v>3.433122768470201</v>
      </c>
      <c r="F7" s="3">
        <v>4.218</v>
      </c>
      <c r="G7" s="3">
        <v>2.1388</v>
      </c>
      <c r="H7" s="3">
        <v>14.2857</v>
      </c>
      <c r="J7" s="8">
        <f t="shared" si="1"/>
        <v>112.871</v>
      </c>
      <c r="K7" s="8">
        <f t="shared" si="2"/>
        <v>89.2045</v>
      </c>
    </row>
    <row r="8" spans="1:11" ht="12.75">
      <c r="A8" t="s">
        <v>23</v>
      </c>
      <c r="B8" t="s">
        <v>31</v>
      </c>
      <c r="C8" s="6">
        <v>2.3125</v>
      </c>
      <c r="D8" s="1">
        <v>0.4194</v>
      </c>
      <c r="E8" s="1">
        <f t="shared" si="0"/>
        <v>5.5138292799237005</v>
      </c>
      <c r="F8" s="3">
        <v>4.1875</v>
      </c>
      <c r="G8" s="3">
        <v>1.2023</v>
      </c>
      <c r="H8" s="3">
        <v>17.8571</v>
      </c>
      <c r="J8" s="8">
        <f t="shared" si="1"/>
        <v>65.007</v>
      </c>
      <c r="K8" s="8">
        <f t="shared" si="2"/>
        <v>51.3765</v>
      </c>
    </row>
    <row r="9" spans="1:11" ht="12.75">
      <c r="A9" t="s">
        <v>18</v>
      </c>
      <c r="B9" t="s">
        <v>31</v>
      </c>
      <c r="C9" s="6">
        <v>3.4375</v>
      </c>
      <c r="D9" s="1">
        <v>0.4597</v>
      </c>
      <c r="E9" s="1">
        <f t="shared" si="0"/>
        <v>7.477702849684577</v>
      </c>
      <c r="F9" s="3">
        <v>4.1875</v>
      </c>
      <c r="G9" s="3">
        <v>1.4363</v>
      </c>
      <c r="H9" s="3">
        <v>15.1515</v>
      </c>
      <c r="J9" s="8">
        <f t="shared" si="1"/>
        <v>71.25349999999999</v>
      </c>
      <c r="K9" s="8">
        <f t="shared" si="2"/>
        <v>56.31325</v>
      </c>
    </row>
    <row r="10" spans="1:11" ht="12.75">
      <c r="A10" t="s">
        <v>3</v>
      </c>
      <c r="B10" t="s">
        <v>30</v>
      </c>
      <c r="C10" s="6">
        <v>3</v>
      </c>
      <c r="D10" s="1">
        <v>0.4677</v>
      </c>
      <c r="E10" s="1">
        <f t="shared" si="0"/>
        <v>6.414368184733804</v>
      </c>
      <c r="F10" s="3">
        <v>4.125</v>
      </c>
      <c r="G10" s="3">
        <v>1.424</v>
      </c>
      <c r="H10" s="3">
        <v>15.1515</v>
      </c>
      <c r="J10" s="8">
        <f t="shared" si="1"/>
        <v>72.4935</v>
      </c>
      <c r="K10" s="8">
        <f t="shared" si="2"/>
        <v>57.29324999999999</v>
      </c>
    </row>
    <row r="11" spans="1:11" ht="12.75">
      <c r="A11" s="5" t="s">
        <v>33</v>
      </c>
      <c r="B11" t="s">
        <v>31</v>
      </c>
      <c r="C11" s="6">
        <v>3.75</v>
      </c>
      <c r="D11" s="6">
        <v>0.4194</v>
      </c>
      <c r="E11" s="6">
        <f t="shared" si="0"/>
        <v>8.94134477825465</v>
      </c>
      <c r="F11" s="3">
        <v>3.7813</v>
      </c>
      <c r="G11" s="3">
        <v>1.0875</v>
      </c>
      <c r="H11" s="3">
        <v>15.1575</v>
      </c>
      <c r="I11" s="6"/>
      <c r="J11" s="8">
        <f t="shared" si="1"/>
        <v>65.007</v>
      </c>
      <c r="K11" s="9">
        <f t="shared" si="2"/>
        <v>51.3765</v>
      </c>
    </row>
    <row r="12" spans="1:11" ht="12.75">
      <c r="A12" t="s">
        <v>32</v>
      </c>
      <c r="B12" t="s">
        <v>31</v>
      </c>
      <c r="C12" s="6">
        <v>3.75</v>
      </c>
      <c r="D12" s="1">
        <v>0.4286</v>
      </c>
      <c r="E12" s="1">
        <f t="shared" si="0"/>
        <v>8.749416705552964</v>
      </c>
      <c r="F12" s="3">
        <v>3.7813</v>
      </c>
      <c r="G12" s="3">
        <v>1.0875</v>
      </c>
      <c r="H12" s="3">
        <v>15.1575</v>
      </c>
      <c r="J12" s="8">
        <f t="shared" si="1"/>
        <v>66.43299999999999</v>
      </c>
      <c r="K12" s="8">
        <f t="shared" si="2"/>
        <v>52.503499999999995</v>
      </c>
    </row>
  </sheetData>
  <autoFilter ref="A1:K12"/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115" zoomScaleNormal="115" workbookViewId="0" topLeftCell="A1">
      <selection activeCell="E13" sqref="E13"/>
    </sheetView>
  </sheetViews>
  <sheetFormatPr defaultColWidth="9.140625" defaultRowHeight="12.75"/>
  <cols>
    <col min="1" max="1" width="25.140625" style="0" customWidth="1"/>
    <col min="2" max="2" width="16.7109375" style="0" customWidth="1"/>
    <col min="4" max="4" width="11.140625" style="0" customWidth="1"/>
    <col min="5" max="5" width="12.00390625" style="0" customWidth="1"/>
    <col min="6" max="6" width="11.7109375" style="0" customWidth="1"/>
    <col min="7" max="7" width="7.57421875" style="12" customWidth="1"/>
    <col min="8" max="8" width="14.140625" style="0" customWidth="1"/>
    <col min="9" max="9" width="7.57421875" style="12" customWidth="1"/>
    <col min="10" max="10" width="12.57421875" style="1" customWidth="1"/>
    <col min="11" max="11" width="7.00390625" style="12" customWidth="1"/>
    <col min="12" max="12" width="2.7109375" style="1" customWidth="1"/>
    <col min="13" max="13" width="12.57421875" style="8" customWidth="1"/>
    <col min="14" max="14" width="11.7109375" style="8" customWidth="1"/>
  </cols>
  <sheetData>
    <row r="1" spans="1:14" s="2" customFormat="1" ht="65.25" customHeight="1">
      <c r="A1" s="2" t="s">
        <v>0</v>
      </c>
      <c r="B1" s="2" t="s">
        <v>29</v>
      </c>
      <c r="C1" s="2" t="s">
        <v>1</v>
      </c>
      <c r="D1" s="2" t="s">
        <v>6</v>
      </c>
      <c r="E1" s="2" t="s">
        <v>16</v>
      </c>
      <c r="F1" s="2" t="s">
        <v>27</v>
      </c>
      <c r="G1" s="10" t="s">
        <v>35</v>
      </c>
      <c r="H1" s="2" t="s">
        <v>28</v>
      </c>
      <c r="I1" s="10" t="s">
        <v>36</v>
      </c>
      <c r="J1" s="4" t="s">
        <v>26</v>
      </c>
      <c r="K1" s="10" t="s">
        <v>37</v>
      </c>
      <c r="L1" s="4"/>
      <c r="M1" s="7" t="s">
        <v>7</v>
      </c>
      <c r="N1" s="7" t="s">
        <v>8</v>
      </c>
    </row>
    <row r="2" spans="1:14" ht="12.75">
      <c r="A2" t="s">
        <v>2</v>
      </c>
      <c r="B2" t="s">
        <v>30</v>
      </c>
      <c r="C2" s="6">
        <v>4.5</v>
      </c>
      <c r="D2" s="1">
        <v>0.3226</v>
      </c>
      <c r="E2" s="1">
        <f aca="true" t="shared" si="0" ref="E2:E12">C2/D2</f>
        <v>13.949163050216987</v>
      </c>
      <c r="F2" s="3">
        <v>4.875</v>
      </c>
      <c r="G2" s="11">
        <f>100*(F2-F$14)/F$14</f>
        <v>13.867283301800859</v>
      </c>
      <c r="H2" s="13">
        <v>1.7273</v>
      </c>
      <c r="I2" s="14">
        <f>100*(H2-H$14)/H$14</f>
        <v>18.413655995064094</v>
      </c>
      <c r="J2" s="15">
        <v>15.873</v>
      </c>
      <c r="K2" s="16">
        <f>100*(J2-J$14)/J$14</f>
        <v>-1.587203174406361</v>
      </c>
      <c r="M2" s="8">
        <f aca="true" t="shared" si="1" ref="M2:M12">$D2*5*31</f>
        <v>50.003</v>
      </c>
      <c r="N2" s="8">
        <f aca="true" t="shared" si="2" ref="N2:N12">D2*5*24.5</f>
        <v>39.5185</v>
      </c>
    </row>
    <row r="3" spans="1:14" ht="12.75">
      <c r="A3" t="s">
        <v>10</v>
      </c>
      <c r="B3" t="s">
        <v>30</v>
      </c>
      <c r="C3" s="6">
        <v>3.75</v>
      </c>
      <c r="D3" s="1">
        <v>0.4154</v>
      </c>
      <c r="E3" s="1">
        <f t="shared" si="0"/>
        <v>9.027443428021185</v>
      </c>
      <c r="F3" s="3">
        <v>4.4375</v>
      </c>
      <c r="G3" s="11">
        <f aca="true" t="shared" si="3" ref="G3:G12">100*(F3-F$14)/F$14</f>
        <v>3.648424543946935</v>
      </c>
      <c r="H3" s="13">
        <v>1.567</v>
      </c>
      <c r="I3" s="14">
        <f aca="true" t="shared" si="4" ref="I3:I12">100*(H3-H$14)/H$14</f>
        <v>7.424419003222035</v>
      </c>
      <c r="J3" s="15">
        <v>15.1515</v>
      </c>
      <c r="K3" s="16">
        <f aca="true" t="shared" si="5" ref="K3:K12">100*(J3-J$14)/J$14</f>
        <v>-6.060512121024247</v>
      </c>
      <c r="M3" s="8">
        <f t="shared" si="1"/>
        <v>64.387</v>
      </c>
      <c r="N3" s="8">
        <f t="shared" si="2"/>
        <v>50.8865</v>
      </c>
    </row>
    <row r="4" spans="1:14" ht="12.75">
      <c r="A4" t="s">
        <v>17</v>
      </c>
      <c r="B4" t="s">
        <v>31</v>
      </c>
      <c r="C4" s="6">
        <v>2.5</v>
      </c>
      <c r="D4" s="1">
        <v>0.5</v>
      </c>
      <c r="E4" s="1">
        <f t="shared" si="0"/>
        <v>5</v>
      </c>
      <c r="F4" s="3">
        <v>4.2813</v>
      </c>
      <c r="G4" s="11">
        <f t="shared" si="3"/>
        <v>0</v>
      </c>
      <c r="H4" s="13">
        <v>1.4587</v>
      </c>
      <c r="I4" s="14">
        <f t="shared" si="4"/>
        <v>0</v>
      </c>
      <c r="J4" s="15">
        <v>16.129</v>
      </c>
      <c r="K4" s="16">
        <f t="shared" si="5"/>
        <v>0</v>
      </c>
      <c r="M4" s="8">
        <f t="shared" si="1"/>
        <v>77.5</v>
      </c>
      <c r="N4" s="8">
        <f t="shared" si="2"/>
        <v>61.25</v>
      </c>
    </row>
    <row r="5" spans="1:14" ht="12.75">
      <c r="A5" t="s">
        <v>4</v>
      </c>
      <c r="B5" t="s">
        <v>30</v>
      </c>
      <c r="C5" s="6">
        <v>3.125</v>
      </c>
      <c r="D5" s="1">
        <v>0.4516</v>
      </c>
      <c r="E5" s="1">
        <f t="shared" si="0"/>
        <v>6.919840566873339</v>
      </c>
      <c r="F5" s="3">
        <v>4.25</v>
      </c>
      <c r="G5" s="11">
        <f t="shared" si="3"/>
        <v>-0.7310863522761751</v>
      </c>
      <c r="H5" s="13">
        <v>1.255</v>
      </c>
      <c r="I5" s="14">
        <f t="shared" si="4"/>
        <v>-13.964488928497993</v>
      </c>
      <c r="J5" s="15">
        <v>16.6667</v>
      </c>
      <c r="K5" s="16">
        <f t="shared" si="5"/>
        <v>3.3337466674933185</v>
      </c>
      <c r="M5" s="8">
        <f t="shared" si="1"/>
        <v>69.998</v>
      </c>
      <c r="N5" s="8">
        <f t="shared" si="2"/>
        <v>55.321</v>
      </c>
    </row>
    <row r="6" spans="1:14" ht="12.75">
      <c r="A6" t="s">
        <v>5</v>
      </c>
      <c r="B6" t="s">
        <v>30</v>
      </c>
      <c r="C6" s="6">
        <v>2.875</v>
      </c>
      <c r="D6" s="1">
        <v>0.5323</v>
      </c>
      <c r="E6" s="1">
        <f t="shared" si="0"/>
        <v>5.401089611121548</v>
      </c>
      <c r="F6" s="3">
        <v>4.2188</v>
      </c>
      <c r="G6" s="11">
        <f t="shared" si="3"/>
        <v>-1.4598369654077032</v>
      </c>
      <c r="H6" s="13">
        <v>1.236</v>
      </c>
      <c r="I6" s="14">
        <f t="shared" si="4"/>
        <v>-15.267018578186063</v>
      </c>
      <c r="J6" s="15">
        <v>15.15</v>
      </c>
      <c r="K6" s="16">
        <f t="shared" si="5"/>
        <v>-6.069812139624284</v>
      </c>
      <c r="M6" s="8">
        <f t="shared" si="1"/>
        <v>82.5065</v>
      </c>
      <c r="N6" s="8">
        <f t="shared" si="2"/>
        <v>65.20675</v>
      </c>
    </row>
    <row r="7" spans="1:14" ht="12.75">
      <c r="A7" t="s">
        <v>20</v>
      </c>
      <c r="B7" t="s">
        <v>30</v>
      </c>
      <c r="C7" s="6">
        <v>2.5</v>
      </c>
      <c r="D7" s="1">
        <v>0.7282</v>
      </c>
      <c r="E7" s="1">
        <f t="shared" si="0"/>
        <v>3.433122768470201</v>
      </c>
      <c r="F7" s="3">
        <v>4.218</v>
      </c>
      <c r="G7" s="11">
        <f t="shared" si="3"/>
        <v>-1.4785228785649198</v>
      </c>
      <c r="H7" s="13">
        <v>2.1388</v>
      </c>
      <c r="I7" s="14">
        <f t="shared" si="4"/>
        <v>46.6237060396243</v>
      </c>
      <c r="J7" s="15">
        <v>14.2857</v>
      </c>
      <c r="K7" s="16">
        <f t="shared" si="5"/>
        <v>-11.428482856965719</v>
      </c>
      <c r="M7" s="8">
        <f t="shared" si="1"/>
        <v>112.871</v>
      </c>
      <c r="N7" s="8">
        <f t="shared" si="2"/>
        <v>89.2045</v>
      </c>
    </row>
    <row r="8" spans="1:14" ht="12.75">
      <c r="A8" t="s">
        <v>23</v>
      </c>
      <c r="B8" t="s">
        <v>31</v>
      </c>
      <c r="C8" s="6">
        <v>2.3125</v>
      </c>
      <c r="D8" s="1">
        <v>0.4194</v>
      </c>
      <c r="E8" s="1">
        <f t="shared" si="0"/>
        <v>5.5138292799237005</v>
      </c>
      <c r="F8" s="3">
        <v>4.1875</v>
      </c>
      <c r="G8" s="11">
        <f t="shared" si="3"/>
        <v>-2.1909233176838785</v>
      </c>
      <c r="H8" s="13">
        <v>1.2023</v>
      </c>
      <c r="I8" s="14">
        <f t="shared" si="4"/>
        <v>-17.577294851580184</v>
      </c>
      <c r="J8" s="15">
        <v>17.8571</v>
      </c>
      <c r="K8" s="16">
        <f t="shared" si="5"/>
        <v>10.714241428482842</v>
      </c>
      <c r="M8" s="8">
        <f t="shared" si="1"/>
        <v>65.007</v>
      </c>
      <c r="N8" s="8">
        <f t="shared" si="2"/>
        <v>51.3765</v>
      </c>
    </row>
    <row r="9" spans="1:14" ht="12.75">
      <c r="A9" t="s">
        <v>18</v>
      </c>
      <c r="B9" t="s">
        <v>31</v>
      </c>
      <c r="C9" s="6">
        <v>3.4375</v>
      </c>
      <c r="D9" s="1">
        <v>0.4597</v>
      </c>
      <c r="E9" s="1">
        <f t="shared" si="0"/>
        <v>7.477702849684577</v>
      </c>
      <c r="F9" s="3">
        <v>4.1875</v>
      </c>
      <c r="G9" s="11">
        <f t="shared" si="3"/>
        <v>-2.1909233176838785</v>
      </c>
      <c r="H9" s="13">
        <v>1.4363</v>
      </c>
      <c r="I9" s="14">
        <f t="shared" si="4"/>
        <v>-1.535613902790169</v>
      </c>
      <c r="J9" s="15">
        <v>15.1515</v>
      </c>
      <c r="K9" s="16">
        <f t="shared" si="5"/>
        <v>-6.060512121024247</v>
      </c>
      <c r="M9" s="8">
        <f t="shared" si="1"/>
        <v>71.25349999999999</v>
      </c>
      <c r="N9" s="8">
        <f t="shared" si="2"/>
        <v>56.31325</v>
      </c>
    </row>
    <row r="10" spans="1:14" ht="12.75">
      <c r="A10" t="s">
        <v>3</v>
      </c>
      <c r="B10" t="s">
        <v>30</v>
      </c>
      <c r="C10" s="6">
        <v>3</v>
      </c>
      <c r="D10" s="1">
        <v>0.4677</v>
      </c>
      <c r="E10" s="1">
        <f t="shared" si="0"/>
        <v>6.414368184733804</v>
      </c>
      <c r="F10" s="3">
        <v>4.125</v>
      </c>
      <c r="G10" s="11">
        <f t="shared" si="3"/>
        <v>-3.6507602830915817</v>
      </c>
      <c r="H10" s="13">
        <v>1.424</v>
      </c>
      <c r="I10" s="14">
        <f t="shared" si="4"/>
        <v>-2.378830465482976</v>
      </c>
      <c r="J10" s="15">
        <v>15.1515</v>
      </c>
      <c r="K10" s="16">
        <f t="shared" si="5"/>
        <v>-6.060512121024247</v>
      </c>
      <c r="M10" s="8">
        <f t="shared" si="1"/>
        <v>72.4935</v>
      </c>
      <c r="N10" s="8">
        <f t="shared" si="2"/>
        <v>57.29324999999999</v>
      </c>
    </row>
    <row r="11" spans="1:14" ht="12.75">
      <c r="A11" s="5" t="s">
        <v>33</v>
      </c>
      <c r="B11" t="s">
        <v>31</v>
      </c>
      <c r="C11" s="6">
        <v>3.75</v>
      </c>
      <c r="D11" s="6">
        <v>0.4194</v>
      </c>
      <c r="E11" s="6">
        <f t="shared" si="0"/>
        <v>8.94134477825465</v>
      </c>
      <c r="F11" s="3">
        <v>3.7813</v>
      </c>
      <c r="G11" s="11">
        <f t="shared" si="3"/>
        <v>-11.678695723261626</v>
      </c>
      <c r="H11" s="13">
        <v>1.0875</v>
      </c>
      <c r="I11" s="14">
        <f t="shared" si="4"/>
        <v>-25.447316103379734</v>
      </c>
      <c r="J11" s="15">
        <v>15.1575</v>
      </c>
      <c r="K11" s="16">
        <f t="shared" si="5"/>
        <v>-6.023312046624096</v>
      </c>
      <c r="L11" s="6"/>
      <c r="M11" s="8">
        <f t="shared" si="1"/>
        <v>65.007</v>
      </c>
      <c r="N11" s="9">
        <f t="shared" si="2"/>
        <v>51.3765</v>
      </c>
    </row>
    <row r="12" spans="1:14" ht="12.75">
      <c r="A12" t="s">
        <v>32</v>
      </c>
      <c r="B12" t="s">
        <v>31</v>
      </c>
      <c r="C12" s="6">
        <v>3.75</v>
      </c>
      <c r="D12" s="1">
        <v>0.4286</v>
      </c>
      <c r="E12" s="1">
        <f t="shared" si="0"/>
        <v>8.749416705552964</v>
      </c>
      <c r="F12" s="3">
        <v>3.7813</v>
      </c>
      <c r="G12" s="11">
        <f t="shared" si="3"/>
        <v>-11.678695723261626</v>
      </c>
      <c r="H12" s="13">
        <v>1.0875</v>
      </c>
      <c r="I12" s="14">
        <f t="shared" si="4"/>
        <v>-25.447316103379734</v>
      </c>
      <c r="J12" s="15">
        <v>15.1575</v>
      </c>
      <c r="K12" s="16">
        <f t="shared" si="5"/>
        <v>-6.023312046624096</v>
      </c>
      <c r="M12" s="8">
        <f t="shared" si="1"/>
        <v>66.43299999999999</v>
      </c>
      <c r="N12" s="8">
        <f t="shared" si="2"/>
        <v>52.503499999999995</v>
      </c>
    </row>
    <row r="14" spans="1:10" ht="12.75">
      <c r="A14" t="s">
        <v>34</v>
      </c>
      <c r="F14" s="3">
        <v>4.2813</v>
      </c>
      <c r="H14" s="13">
        <v>1.4587</v>
      </c>
      <c r="J14" s="15">
        <v>16.129</v>
      </c>
    </row>
  </sheetData>
  <autoFilter ref="A1:N12"/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2016-12-30T07:01:28Z</cp:lastPrinted>
  <dcterms:created xsi:type="dcterms:W3CDTF">2015-10-17T04:07:55Z</dcterms:created>
  <dcterms:modified xsi:type="dcterms:W3CDTF">2016-12-30T23:23:16Z</dcterms:modified>
  <cp:category/>
  <cp:version/>
  <cp:contentType/>
  <cp:contentStatus/>
</cp:coreProperties>
</file>